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Regression calculator" sheetId="5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9" i="1"/>
  <c r="P9" s="1"/>
  <c r="P16" l="1"/>
  <c r="P11" l="1"/>
  <c r="O11"/>
  <c r="N11" s="1"/>
  <c r="N9" l="1"/>
  <c r="P8" s="1"/>
  <c r="O8"/>
</calcChain>
</file>

<file path=xl/sharedStrings.xml><?xml version="1.0" encoding="utf-8"?>
<sst xmlns="http://schemas.openxmlformats.org/spreadsheetml/2006/main" count="44" uniqueCount="40">
  <si>
    <t>Frequecy Range</t>
  </si>
  <si>
    <t>100-10,00 dB</t>
  </si>
  <si>
    <t>High-Pass Filter</t>
  </si>
  <si>
    <t>1/(2*pi*R*C)</t>
  </si>
  <si>
    <t>R</t>
  </si>
  <si>
    <t>C</t>
  </si>
  <si>
    <t>Frequecy</t>
  </si>
  <si>
    <t>Low-Pass Filter</t>
  </si>
  <si>
    <t>Gain</t>
  </si>
  <si>
    <t>R2/R1</t>
  </si>
  <si>
    <t>R2</t>
  </si>
  <si>
    <t>ADC value</t>
  </si>
  <si>
    <t>dB</t>
  </si>
  <si>
    <t>TEST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</si>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</sst>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Sheet1!$L$15</c:f>
              <c:strCache>
                <c:ptCount val="1"/>
                <c:pt idx="0">
                  <c:v>ADC value</c:v>
                </c:pt>
              </c:strCache>
            </c:strRef>
          </c:tx>
          <c:marker>
            <c:symbol val="none"/>
          </c:marker>
          <c:cat>
            <c:numRef>
              <c:f>Sheet1!$M$16:$M$24</c:f>
              <c:numCache>
                <c:formatCode>General</c:formatCode>
                <c:ptCount val="9"/>
                <c:pt idx="0">
                  <c:v>44</c:v>
                </c:pt>
                <c:pt idx="1">
                  <c:v>47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63</c:v>
                </c:pt>
                <c:pt idx="6">
                  <c:v>65</c:v>
                </c:pt>
                <c:pt idx="7">
                  <c:v>70</c:v>
                </c:pt>
                <c:pt idx="8">
                  <c:v>78</c:v>
                </c:pt>
              </c:numCache>
            </c:numRef>
          </c:cat>
          <c:val>
            <c:numRef>
              <c:f>Sheet1!$L$16:$L$24</c:f>
              <c:numCache>
                <c:formatCode>General</c:formatCode>
                <c:ptCount val="9"/>
                <c:pt idx="0">
                  <c:v>460</c:v>
                </c:pt>
                <c:pt idx="1">
                  <c:v>480</c:v>
                </c:pt>
                <c:pt idx="2">
                  <c:v>500</c:v>
                </c:pt>
                <c:pt idx="3">
                  <c:v>508</c:v>
                </c:pt>
                <c:pt idx="4">
                  <c:v>550</c:v>
                </c:pt>
                <c:pt idx="5">
                  <c:v>600</c:v>
                </c:pt>
                <c:pt idx="6">
                  <c:v>613</c:v>
                </c:pt>
                <c:pt idx="7">
                  <c:v>700</c:v>
                </c:pt>
                <c:pt idx="8">
                  <c:v>859</c:v>
                </c:pt>
              </c:numCache>
            </c:numRef>
          </c:val>
        </c:ser>
        <c:marker val="1"/>
        <c:axId val="69035136"/>
        <c:axId val="69036672"/>
      </c:lineChart>
      <c:catAx>
        <c:axId val="69035136"/>
        <c:scaling>
          <c:orientation val="minMax"/>
        </c:scaling>
        <c:axPos val="b"/>
        <c:numFmt formatCode="General" sourceLinked="1"/>
        <c:tickLblPos val="nextTo"/>
        <c:crossAx val="69036672"/>
        <c:crosses val="autoZero"/>
        <c:auto val="1"/>
        <c:lblAlgn val="ctr"/>
        <c:lblOffset val="100"/>
      </c:catAx>
      <c:valAx>
        <c:axId val="69036672"/>
        <c:scaling>
          <c:orientation val="minMax"/>
        </c:scaling>
        <c:axPos val="l"/>
        <c:majorGridlines/>
        <c:numFmt formatCode="General" sourceLinked="1"/>
        <c:tickLblPos val="nextTo"/>
        <c:crossAx val="69035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26</xdr:row>
      <xdr:rowOff>133350</xdr:rowOff>
    </xdr:from>
    <xdr:to>
      <xdr:col>12</xdr:col>
      <xdr:colOff>142875</xdr:colOff>
      <xdr:row>41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3</xdr:row>
      <xdr:rowOff>0</xdr:rowOff>
    </xdr:from>
    <xdr:to>
      <xdr:col>10</xdr:col>
      <xdr:colOff>323850</xdr:colOff>
      <xdr:row>19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571500"/>
          <a:ext cx="5305425" cy="3200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L6:P24"/>
  <sheetViews>
    <sheetView tabSelected="1" topLeftCell="C1" workbookViewId="0">
      <selection activeCell="R12" sqref="R12"/>
    </sheetView>
  </sheetViews>
  <sheetFormatPr defaultRowHeight="15"/>
  <cols>
    <col min="9" max="9" width="10.7109375" customWidth="1"/>
    <col min="12" max="12" width="23.7109375" bestFit="1" customWidth="1"/>
    <col min="13" max="13" width="12.28515625" bestFit="1" customWidth="1"/>
    <col min="15" max="15" width="12.28515625" customWidth="1"/>
    <col min="16" max="16" width="11" customWidth="1"/>
  </cols>
  <sheetData>
    <row r="6" spans="12:16">
      <c r="L6" s="1" t="s">
        <v>0</v>
      </c>
      <c r="M6" t="s">
        <v>1</v>
      </c>
    </row>
    <row r="7" spans="12:16">
      <c r="N7" s="1" t="s">
        <v>4</v>
      </c>
      <c r="O7" s="1" t="s">
        <v>5</v>
      </c>
      <c r="P7" s="1" t="s">
        <v>6</v>
      </c>
    </row>
    <row r="8" spans="12:16">
      <c r="L8" s="1" t="s">
        <v>2</v>
      </c>
      <c r="M8" t="s">
        <v>3</v>
      </c>
      <c r="N8">
        <v>20000</v>
      </c>
      <c r="O8">
        <f>POWER(10,-6)</f>
        <v>9.9999999999999995E-7</v>
      </c>
      <c r="P8">
        <f>1/(2*3.14*N8*O8)</f>
        <v>7.9617834394904463</v>
      </c>
    </row>
    <row r="9" spans="12:16">
      <c r="L9" s="1" t="s">
        <v>7</v>
      </c>
      <c r="M9" t="s">
        <v>3</v>
      </c>
      <c r="N9">
        <f>POWER(10,6)</f>
        <v>1000000</v>
      </c>
      <c r="O9">
        <f>POWER(10,-12)</f>
        <v>9.9999999999999998E-13</v>
      </c>
      <c r="P9">
        <f>1/(2*3.14*N9*O9)</f>
        <v>159235.66878980893</v>
      </c>
    </row>
    <row r="10" spans="12:16">
      <c r="N10" s="1" t="s">
        <v>39</v>
      </c>
      <c r="O10" s="1" t="s">
        <v>10</v>
      </c>
    </row>
    <row r="11" spans="12:16">
      <c r="L11" s="1" t="s">
        <v>8</v>
      </c>
      <c r="M11" t="s">
        <v>9</v>
      </c>
      <c r="N11">
        <f>N9</f>
        <v>1000000</v>
      </c>
      <c r="O11">
        <f>N8</f>
        <v>20000</v>
      </c>
      <c r="P11">
        <f>N11/O11</f>
        <v>50</v>
      </c>
    </row>
    <row r="14" spans="12:16">
      <c r="O14" s="1" t="s">
        <v>13</v>
      </c>
    </row>
    <row r="15" spans="12:16">
      <c r="L15" s="6" t="s">
        <v>11</v>
      </c>
      <c r="M15" s="6" t="s">
        <v>12</v>
      </c>
      <c r="O15" t="s">
        <v>11</v>
      </c>
      <c r="P15" t="s">
        <v>12</v>
      </c>
    </row>
    <row r="16" spans="12:16">
      <c r="L16" s="7">
        <v>460</v>
      </c>
      <c r="M16" s="7">
        <v>44</v>
      </c>
      <c r="O16">
        <v>550</v>
      </c>
      <c r="P16">
        <f xml:space="preserve"> (O16+83.207)/11.003</f>
        <v>57.54857766063801</v>
      </c>
    </row>
    <row r="17" spans="12:13">
      <c r="L17" s="7">
        <v>480</v>
      </c>
      <c r="M17" s="7">
        <v>47</v>
      </c>
    </row>
    <row r="18" spans="12:13">
      <c r="L18" s="7">
        <v>500</v>
      </c>
      <c r="M18" s="7">
        <v>59</v>
      </c>
    </row>
    <row r="19" spans="12:13">
      <c r="L19" s="7">
        <v>508</v>
      </c>
      <c r="M19" s="7">
        <v>60</v>
      </c>
    </row>
    <row r="20" spans="12:13">
      <c r="L20" s="7">
        <v>550</v>
      </c>
      <c r="M20" s="7">
        <v>61</v>
      </c>
    </row>
    <row r="21" spans="12:13">
      <c r="L21" s="7">
        <v>600</v>
      </c>
      <c r="M21" s="7">
        <v>63</v>
      </c>
    </row>
    <row r="22" spans="12:13">
      <c r="L22" s="7">
        <v>613</v>
      </c>
      <c r="M22" s="7">
        <v>65</v>
      </c>
    </row>
    <row r="23" spans="12:13">
      <c r="L23" s="7">
        <v>700</v>
      </c>
      <c r="M23" s="7">
        <v>70</v>
      </c>
    </row>
    <row r="24" spans="12:13">
      <c r="L24" s="7">
        <v>859</v>
      </c>
      <c r="M24" s="7">
        <v>78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20" sqref="B20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1" bestFit="1" customWidth="1"/>
    <col min="8" max="8" width="12.7109375" bestFit="1" customWidth="1"/>
    <col min="9" max="9" width="12.5703125" bestFit="1" customWidth="1"/>
  </cols>
  <sheetData>
    <row r="1" spans="1:9">
      <c r="A1" t="s">
        <v>14</v>
      </c>
    </row>
    <row r="2" spans="1:9" ht="15.75" thickBot="1"/>
    <row r="3" spans="1:9">
      <c r="A3" s="5" t="s">
        <v>15</v>
      </c>
      <c r="B3" s="5"/>
    </row>
    <row r="4" spans="1:9">
      <c r="A4" s="2" t="s">
        <v>16</v>
      </c>
      <c r="B4" s="2">
        <v>0.90391251896052871</v>
      </c>
    </row>
    <row r="5" spans="1:9">
      <c r="A5" s="2" t="s">
        <v>17</v>
      </c>
      <c r="B5" s="2">
        <v>0.81705784193356812</v>
      </c>
    </row>
    <row r="6" spans="1:9">
      <c r="A6" s="2" t="s">
        <v>18</v>
      </c>
      <c r="B6" s="2">
        <v>0.79092324792407787</v>
      </c>
    </row>
    <row r="7" spans="1:9">
      <c r="A7" s="2" t="s">
        <v>19</v>
      </c>
      <c r="B7" s="2">
        <v>58.363381092158129</v>
      </c>
    </row>
    <row r="8" spans="1:9" ht="15.75" thickBot="1">
      <c r="A8" s="3" t="s">
        <v>20</v>
      </c>
      <c r="B8" s="3">
        <v>9</v>
      </c>
    </row>
    <row r="10" spans="1:9" ht="15.75" thickBot="1">
      <c r="A10" t="s">
        <v>21</v>
      </c>
    </row>
    <row r="11" spans="1:9">
      <c r="A11" s="4"/>
      <c r="B11" s="4" t="s">
        <v>26</v>
      </c>
      <c r="C11" s="4" t="s">
        <v>27</v>
      </c>
      <c r="D11" s="4" t="s">
        <v>28</v>
      </c>
      <c r="E11" s="4" t="s">
        <v>29</v>
      </c>
      <c r="F11" s="4" t="s">
        <v>30</v>
      </c>
    </row>
    <row r="12" spans="1:9">
      <c r="A12" s="2" t="s">
        <v>22</v>
      </c>
      <c r="B12" s="2">
        <v>1</v>
      </c>
      <c r="C12" s="2">
        <v>106492.23245466285</v>
      </c>
      <c r="D12" s="2">
        <v>106492.23245466285</v>
      </c>
      <c r="E12" s="2">
        <v>31.263460287038303</v>
      </c>
      <c r="F12" s="2">
        <v>8.2335317967319535E-4</v>
      </c>
    </row>
    <row r="13" spans="1:9">
      <c r="A13" s="2" t="s">
        <v>23</v>
      </c>
      <c r="B13" s="2">
        <v>7</v>
      </c>
      <c r="C13" s="2">
        <v>23843.989767559367</v>
      </c>
      <c r="D13" s="2">
        <v>3406.2842525084811</v>
      </c>
      <c r="E13" s="2"/>
      <c r="F13" s="2"/>
    </row>
    <row r="14" spans="1:9" ht="15.75" thickBot="1">
      <c r="A14" s="3" t="s">
        <v>24</v>
      </c>
      <c r="B14" s="3">
        <v>8</v>
      </c>
      <c r="C14" s="3">
        <v>130336.22222222222</v>
      </c>
      <c r="D14" s="3"/>
      <c r="E14" s="3"/>
      <c r="F14" s="3"/>
    </row>
    <row r="15" spans="1:9" ht="15.75" thickBot="1"/>
    <row r="16" spans="1:9">
      <c r="A16" s="4"/>
      <c r="B16" s="4" t="s">
        <v>31</v>
      </c>
      <c r="C16" s="4" t="s">
        <v>19</v>
      </c>
      <c r="D16" s="4" t="s">
        <v>32</v>
      </c>
      <c r="E16" s="4" t="s">
        <v>33</v>
      </c>
      <c r="F16" s="4" t="s">
        <v>34</v>
      </c>
      <c r="G16" s="4" t="s">
        <v>35</v>
      </c>
      <c r="H16" s="4" t="s">
        <v>36</v>
      </c>
      <c r="I16" s="4" t="s">
        <v>37</v>
      </c>
    </row>
    <row r="17" spans="1:9">
      <c r="A17" s="2" t="s">
        <v>25</v>
      </c>
      <c r="B17" s="2">
        <v>-83.207301667509</v>
      </c>
      <c r="C17" s="2">
        <v>121.178027985707</v>
      </c>
      <c r="D17" s="2">
        <v>-0.68665337314552877</v>
      </c>
      <c r="E17" s="2">
        <v>0.51439660726754788</v>
      </c>
      <c r="F17" s="2">
        <v>-369.74780532472704</v>
      </c>
      <c r="G17" s="2">
        <v>203.33320198970904</v>
      </c>
      <c r="H17" s="2">
        <v>-369.74780532472704</v>
      </c>
      <c r="I17" s="2">
        <v>203.33320198970904</v>
      </c>
    </row>
    <row r="18" spans="1:9" ht="15.75" thickBot="1">
      <c r="A18" s="3" t="s">
        <v>38</v>
      </c>
      <c r="B18" s="3">
        <v>11.003410813542196</v>
      </c>
      <c r="C18" s="3">
        <v>1.9679261890811841</v>
      </c>
      <c r="D18" s="3">
        <v>5.5913737388085876</v>
      </c>
      <c r="E18" s="3">
        <v>8.2335317967319351E-4</v>
      </c>
      <c r="F18" s="3">
        <v>6.3500048227625525</v>
      </c>
      <c r="G18" s="3">
        <v>15.656816804321839</v>
      </c>
      <c r="H18" s="3">
        <v>6.3500048227625525</v>
      </c>
      <c r="I18" s="3">
        <v>15.656816804321839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Regression calculator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2017-12-13T11:34:11Z</dcterms:modified>
</cp:coreProperties>
</file>